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ostrovcz.sharepoint.com/OMIS/DokumentyInterni/OMIS/EZAK/2025/Ko - MDDM -Ekocentrum, environmentální učebna, stavba/Rozpočty/"/>
    </mc:Choice>
  </mc:AlternateContent>
  <xr:revisionPtr revIDLastSave="12" documentId="11_C0F72AA12E325B1A53C16F30F78824E2FB4F3564" xr6:coauthVersionLast="47" xr6:coauthVersionMax="47" xr10:uidLastSave="{696504C8-99AB-4631-AA4E-4E063969863E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4_005 - Enviromentální u..." sheetId="2" r:id="rId2"/>
  </sheets>
  <definedNames>
    <definedName name="_xlnm._FilterDatabase" localSheetId="1" hidden="1">'24_005 - Enviromentální u...'!$C$125:$K$137</definedName>
    <definedName name="_xlnm.Print_Titles" localSheetId="1">'24_005 - Enviromentální u...'!$125:$125</definedName>
    <definedName name="_xlnm.Print_Titles" localSheetId="0">'Rekapitulace stavby'!$92:$92</definedName>
    <definedName name="_xlnm.Print_Area" localSheetId="1">'24_005 - Enviromentální u...'!$C$4:$J$76,'24_005 - Enviromentální u...'!$C$115:$J$137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T132" i="2"/>
  <c r="R133" i="2"/>
  <c r="R132" i="2" s="1"/>
  <c r="P133" i="2"/>
  <c r="P132" i="2" s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3" i="2"/>
  <c r="J122" i="2"/>
  <c r="F122" i="2"/>
  <c r="F120" i="2"/>
  <c r="E118" i="2"/>
  <c r="BI107" i="2"/>
  <c r="BH107" i="2"/>
  <c r="BG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J90" i="2"/>
  <c r="J89" i="2"/>
  <c r="F89" i="2"/>
  <c r="F87" i="2"/>
  <c r="E85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BK133" i="2"/>
  <c r="J128" i="2"/>
  <c r="BK130" i="2"/>
  <c r="BK129" i="2"/>
  <c r="J135" i="2"/>
  <c r="J137" i="2"/>
  <c r="J133" i="2"/>
  <c r="BK128" i="2"/>
  <c r="BK137" i="2"/>
  <c r="J130" i="2"/>
  <c r="J136" i="2"/>
  <c r="AS94" i="1"/>
  <c r="BK136" i="2"/>
  <c r="J129" i="2"/>
  <c r="BK135" i="2"/>
  <c r="R127" i="2" l="1"/>
  <c r="T127" i="2"/>
  <c r="R134" i="2"/>
  <c r="R131" i="2" s="1"/>
  <c r="P127" i="2"/>
  <c r="P134" i="2"/>
  <c r="P131" i="2"/>
  <c r="BK127" i="2"/>
  <c r="J127" i="2" s="1"/>
  <c r="J95" i="2" s="1"/>
  <c r="BK134" i="2"/>
  <c r="J134" i="2"/>
  <c r="J98" i="2"/>
  <c r="T134" i="2"/>
  <c r="T131" i="2"/>
  <c r="BK132" i="2"/>
  <c r="BK131" i="2"/>
  <c r="J131" i="2" s="1"/>
  <c r="J96" i="2" s="1"/>
  <c r="J120" i="2"/>
  <c r="BE129" i="2"/>
  <c r="F123" i="2"/>
  <c r="BE128" i="2"/>
  <c r="BE130" i="2"/>
  <c r="BE133" i="2"/>
  <c r="BE135" i="2"/>
  <c r="BE137" i="2"/>
  <c r="BE136" i="2"/>
  <c r="F36" i="2"/>
  <c r="BC95" i="1" s="1"/>
  <c r="BC94" i="1" s="1"/>
  <c r="W32" i="1" s="1"/>
  <c r="F35" i="2"/>
  <c r="BB95" i="1" s="1"/>
  <c r="BB94" i="1" s="1"/>
  <c r="AX94" i="1" s="1"/>
  <c r="F37" i="2"/>
  <c r="BD95" i="1" s="1"/>
  <c r="BD94" i="1" s="1"/>
  <c r="W33" i="1" s="1"/>
  <c r="P126" i="2" l="1"/>
  <c r="AU95" i="1"/>
  <c r="T126" i="2"/>
  <c r="R126" i="2"/>
  <c r="BK126" i="2"/>
  <c r="J126" i="2" s="1"/>
  <c r="J94" i="2" s="1"/>
  <c r="J28" i="2" s="1"/>
  <c r="J107" i="2" s="1"/>
  <c r="J101" i="2" s="1"/>
  <c r="J29" i="2" s="1"/>
  <c r="J132" i="2"/>
  <c r="J97" i="2"/>
  <c r="AU94" i="1"/>
  <c r="AY94" i="1"/>
  <c r="W31" i="1"/>
  <c r="J33" i="2"/>
  <c r="AV95" i="1" s="1"/>
  <c r="F33" i="2"/>
  <c r="AZ95" i="1" s="1"/>
  <c r="AZ94" i="1" s="1"/>
  <c r="W29" i="1" s="1"/>
  <c r="BF107" i="2" l="1"/>
  <c r="F34" i="2"/>
  <c r="BA95" i="1"/>
  <c r="BA94" i="1" s="1"/>
  <c r="W30" i="1" s="1"/>
  <c r="J109" i="2"/>
  <c r="J30" i="2"/>
  <c r="AG95" i="1" s="1"/>
  <c r="AG94" i="1" s="1"/>
  <c r="AK26" i="1" s="1"/>
  <c r="AV94" i="1"/>
  <c r="AK29" i="1" s="1"/>
  <c r="AW94" i="1" l="1"/>
  <c r="AK30" i="1"/>
  <c r="J34" i="2"/>
  <c r="AW95" i="1" s="1"/>
  <c r="AT95" i="1" s="1"/>
  <c r="AN95" i="1" s="1"/>
  <c r="J39" i="2" l="1"/>
  <c r="AK35" i="1"/>
  <c r="AT94" i="1"/>
  <c r="AN94" i="1" l="1"/>
</calcChain>
</file>

<file path=xl/sharedStrings.xml><?xml version="1.0" encoding="utf-8"?>
<sst xmlns="http://schemas.openxmlformats.org/spreadsheetml/2006/main" count="401" uniqueCount="160">
  <si>
    <t>Export Komplet</t>
  </si>
  <si>
    <t/>
  </si>
  <si>
    <t>2.0</t>
  </si>
  <si>
    <t>ZAMOK</t>
  </si>
  <si>
    <t>False</t>
  </si>
  <si>
    <t>{b7a344f8-7f95-40f2-9454-4f2c9bddcd37}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</si>
  <si>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</si>
  <si>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</si>
  <si>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</si>
  <si>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</si>
  <si>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</si>
  <si>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</si>
  <si>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</si>
  <si>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</si>
  <si>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24_005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</si>
  <si>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</si>
  <si>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</si>
  <si>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Enviromentální učebna Ekocentrum ( Rekapitulace objektů )</t>
  </si>
  <si>
    <t>KSO:</t>
  </si>
  <si>
    <t>CC-CZ:</t>
  </si>
  <si>
    <t>Místo:</t>
  </si>
  <si>
    <t>Klášterní 1418, 363 01 Ostrov</t>
  </si>
  <si>
    <t>Datum:</t>
  </si>
  <si>
    <t>19. 4. 2024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</si>
  <si>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</si>
  <si>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</si>
  <si>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</si>
  <si>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</si>
  <si>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</si>
  <si>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</si>
  <si>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</si>
  <si>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</si>
  <si>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</si>
  <si>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FJ atelier</t>
  </si>
  <si>
    <t>True</t>
  </si>
  <si>
    <t>Zpracovatel:</t>
  </si>
  <si>
    <t>87260492</t>
  </si>
  <si>
    <t>Michal Jung</t>
  </si>
  <si>
    <t>CZ7912032227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</si>
  <si>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</si>
  <si>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</si>
  <si>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</si>
  <si>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</si>
  <si>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</si>
  <si>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</si>
  <si>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</si>
  <si>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</si>
  <si>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</si>
  <si>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</si>
  <si>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</si>
  <si>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</si>
  <si>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</si>
  <si>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</si>
  <si>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</si>
  <si>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</si>
  <si>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</si>
  <si>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</si>
  <si>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</si>
  <si>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</si>
  <si>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</si>
  <si>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</si>
  <si>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</si>
  <si>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</si>
  <si>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</si>
  <si>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</si>
  <si>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</si>
  <si>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</si>
  <si>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</si>
  <si>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</si>
  <si>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</si>
  <si>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</si>
  <si>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</si>
  <si>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</si>
  <si>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</si>
  <si>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</si>
  <si>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</si>
  <si>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</si>
  <si>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</si>
  <si>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</si>
  <si>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</si>
  <si>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</si>
  <si>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</si>
  <si>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</si>
  <si>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</si>
  <si>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</si>
  <si>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</si>
  <si>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</si>
  <si>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</si>
  <si>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</si>
  <si>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</si>
  <si>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</si>
  <si>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</si>
  <si>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</si>
  <si>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</si>
  <si>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</si>
  <si>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</si>
  <si>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OST - Rekapitulace objektů</t>
  </si>
  <si>
    <t>VRN - Vedlejší rozpočtové náklady - SO-01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</si>
  <si>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</si>
  <si>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</si>
  <si>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</si>
  <si>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</si>
  <si>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</si>
  <si>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</si>
  <si>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</si>
  <si>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</si>
  <si>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</si>
  <si>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</si>
  <si>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</si>
  <si>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</si>
  <si>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</si>
  <si>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</si>
  <si>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</si>
  <si>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</si>
  <si>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</si>
  <si>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</si>
  <si>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</si>
  <si>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</si>
  <si>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</si>
  <si>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</si>
  <si>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</si>
  <si>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</si>
  <si>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</si>
  <si>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</si>
  <si>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Rekapitulace objektů</t>
  </si>
  <si>
    <t>4</t>
  </si>
  <si>
    <t>ROZPOCET</t>
  </si>
  <si>
    <t>K</t>
  </si>
  <si>
    <t>SO 01</t>
  </si>
  <si>
    <t>Pavilon enviromentální výchovy</t>
  </si>
  <si>
    <t>kpl</t>
  </si>
  <si>
    <t>512</t>
  </si>
  <si>
    <t>965374641</t>
  </si>
  <si>
    <t>SO 02</t>
  </si>
  <si>
    <t>Tepelné čerpadlo</t>
  </si>
  <si>
    <t>1145940063</t>
  </si>
  <si>
    <t>3</t>
  </si>
  <si>
    <t>SO 03</t>
  </si>
  <si>
    <t>Solární ostrovní systém</t>
  </si>
  <si>
    <t>1099958775</t>
  </si>
  <si>
    <t>Vedlejší rozpočtové náklady - SO-01</t>
  </si>
  <si>
    <t>5</t>
  </si>
  <si>
    <t>VRN1</t>
  </si>
  <si>
    <t>Průzkumné, geodetické a projektové práce</t>
  </si>
  <si>
    <t>010001000</t>
  </si>
  <si>
    <t>…</t>
  </si>
  <si>
    <t>1024</t>
  </si>
  <si>
    <t>-1529904731</t>
  </si>
  <si>
    <t>VRN3</t>
  </si>
  <si>
    <t>6</t>
  </si>
  <si>
    <t>030001000</t>
  </si>
  <si>
    <t>-742943066</t>
  </si>
  <si>
    <t>7</t>
  </si>
  <si>
    <t>034103000</t>
  </si>
  <si>
    <t>Oplocení staveniště</t>
  </si>
  <si>
    <t>732052797</t>
  </si>
  <si>
    <t>8</t>
  </si>
  <si>
    <t>034503000</t>
  </si>
  <si>
    <t>Informační tabule na staveništi</t>
  </si>
  <si>
    <t>1498789316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</si>
</sst>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1" fillId="4" borderId="0" xfId="0" applyFont="1" applyFill="1" applyAlignment="1">
      <alignment horizontal="left" vertical="center"/>
    </xf>
    <xf numFmtId="4" fontId="21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8" t="s">
        <v>14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6"/>
      <c r="BE5" s="155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0" t="s">
        <v>17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6"/>
      <c r="BE6" s="156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6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6"/>
      <c r="BS8" s="13" t="s">
        <v>6</v>
      </c>
    </row>
    <row r="9" spans="1:74" ht="14.45" customHeight="1">
      <c r="B9" s="16"/>
      <c r="AR9" s="16"/>
      <c r="BE9" s="156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56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56"/>
      <c r="BS11" s="13" t="s">
        <v>6</v>
      </c>
    </row>
    <row r="12" spans="1:74" ht="6.95" customHeight="1">
      <c r="B12" s="16"/>
      <c r="AR12" s="16"/>
      <c r="BE12" s="156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56"/>
      <c r="BS13" s="13" t="s">
        <v>6</v>
      </c>
    </row>
    <row r="14" spans="1:74" ht="12.75">
      <c r="B14" s="16"/>
      <c r="E14" s="161" t="s">
        <v>31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23" t="s">
        <v>28</v>
      </c>
      <c r="AN14" s="25" t="s">
        <v>31</v>
      </c>
      <c r="AR14" s="16"/>
      <c r="BE14" s="156"/>
      <c r="BS14" s="13" t="s">
        <v>6</v>
      </c>
    </row>
    <row r="15" spans="1:74" ht="6.95" customHeight="1">
      <c r="B15" s="16"/>
      <c r="AR15" s="16"/>
      <c r="BE15" s="156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56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56"/>
      <c r="BS17" s="13" t="s">
        <v>34</v>
      </c>
    </row>
    <row r="18" spans="2:71" ht="6.95" customHeight="1">
      <c r="B18" s="16"/>
      <c r="AR18" s="16"/>
      <c r="BE18" s="156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36</v>
      </c>
      <c r="AR19" s="16"/>
      <c r="BE19" s="156"/>
      <c r="BS19" s="13" t="s">
        <v>6</v>
      </c>
    </row>
    <row r="20" spans="2:71" ht="18.399999999999999" customHeight="1">
      <c r="B20" s="16"/>
      <c r="E20" s="21" t="s">
        <v>37</v>
      </c>
      <c r="AK20" s="23" t="s">
        <v>28</v>
      </c>
      <c r="AN20" s="21" t="s">
        <v>38</v>
      </c>
      <c r="AR20" s="16"/>
      <c r="BE20" s="156"/>
      <c r="BS20" s="13" t="s">
        <v>34</v>
      </c>
    </row>
    <row r="21" spans="2:71" ht="6.95" customHeight="1">
      <c r="B21" s="16"/>
      <c r="AR21" s="16"/>
      <c r="BE21" s="156"/>
    </row>
    <row r="22" spans="2:71" ht="12" customHeight="1">
      <c r="B22" s="16"/>
      <c r="D22" s="23" t="s">
        <v>39</v>
      </c>
      <c r="AR22" s="16"/>
      <c r="BE22" s="156"/>
    </row>
    <row r="23" spans="2:71" ht="16.5" customHeight="1">
      <c r="B23" s="16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6"/>
      <c r="BE23" s="156"/>
    </row>
    <row r="24" spans="2:71" ht="6.95" customHeight="1">
      <c r="B24" s="16"/>
      <c r="AR24" s="16"/>
      <c r="BE24" s="15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6"/>
    </row>
    <row r="26" spans="2:71" s="1" customFormat="1" ht="25.9" customHeight="1">
      <c r="B26" s="28"/>
      <c r="D26" s="29" t="s">
        <v>40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4">
        <f>ROUND(AG94,2)</f>
        <v>0</v>
      </c>
      <c r="AL26" s="165"/>
      <c r="AM26" s="165"/>
      <c r="AN26" s="165"/>
      <c r="AO26" s="165"/>
      <c r="AR26" s="28"/>
      <c r="BE26" s="156"/>
    </row>
    <row r="27" spans="2:71" s="1" customFormat="1" ht="6.95" customHeight="1">
      <c r="B27" s="28"/>
      <c r="AR27" s="28"/>
      <c r="BE27" s="156"/>
    </row>
    <row r="28" spans="2:71" s="1" customFormat="1" ht="12.75">
      <c r="B28" s="28"/>
      <c r="L28" s="166" t="s">
        <v>41</v>
      </c>
      <c r="M28" s="166"/>
      <c r="N28" s="166"/>
      <c r="O28" s="166"/>
      <c r="P28" s="166"/>
      <c r="W28" s="166" t="s">
        <v>42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43</v>
      </c>
      <c r="AL28" s="166"/>
      <c r="AM28" s="166"/>
      <c r="AN28" s="166"/>
      <c r="AO28" s="166"/>
      <c r="AR28" s="28"/>
      <c r="BE28" s="156"/>
    </row>
    <row r="29" spans="2:71" s="2" customFormat="1" ht="14.45" customHeight="1">
      <c r="B29" s="32"/>
      <c r="D29" s="23" t="s">
        <v>44</v>
      </c>
      <c r="F29" s="23" t="s">
        <v>45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2"/>
      <c r="BE29" s="157"/>
    </row>
    <row r="30" spans="2:71" s="2" customFormat="1" ht="14.45" customHeight="1">
      <c r="B30" s="32"/>
      <c r="F30" s="23" t="s">
        <v>46</v>
      </c>
      <c r="L30" s="169">
        <v>0.12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2"/>
      <c r="BE30" s="157"/>
    </row>
    <row r="31" spans="2:71" s="2" customFormat="1" ht="14.45" hidden="1" customHeight="1">
      <c r="B31" s="32"/>
      <c r="F31" s="23" t="s">
        <v>47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2"/>
      <c r="BE31" s="157"/>
    </row>
    <row r="32" spans="2:71" s="2" customFormat="1" ht="14.45" hidden="1" customHeight="1">
      <c r="B32" s="32"/>
      <c r="F32" s="23" t="s">
        <v>48</v>
      </c>
      <c r="L32" s="169">
        <v>0.12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2"/>
      <c r="BE32" s="157"/>
    </row>
    <row r="33" spans="2:57" s="2" customFormat="1" ht="14.45" hidden="1" customHeight="1">
      <c r="B33" s="32"/>
      <c r="F33" s="23" t="s">
        <v>49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2"/>
      <c r="BE33" s="157"/>
    </row>
    <row r="34" spans="2:57" s="1" customFormat="1" ht="6.95" customHeight="1">
      <c r="B34" s="28"/>
      <c r="AR34" s="28"/>
      <c r="BE34" s="156"/>
    </row>
    <row r="35" spans="2:57" s="1" customFormat="1" ht="25.9" customHeight="1">
      <c r="B35" s="28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170" t="s">
        <v>52</v>
      </c>
      <c r="Y35" s="171"/>
      <c r="Z35" s="171"/>
      <c r="AA35" s="171"/>
      <c r="AB35" s="171"/>
      <c r="AC35" s="35"/>
      <c r="AD35" s="35"/>
      <c r="AE35" s="35"/>
      <c r="AF35" s="35"/>
      <c r="AG35" s="35"/>
      <c r="AH35" s="35"/>
      <c r="AI35" s="35"/>
      <c r="AJ35" s="35"/>
      <c r="AK35" s="172">
        <f>SUM(AK26:AK33)</f>
        <v>0</v>
      </c>
      <c r="AL35" s="171"/>
      <c r="AM35" s="171"/>
      <c r="AN35" s="171"/>
      <c r="AO35" s="17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54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55</v>
      </c>
      <c r="AI60" s="30"/>
      <c r="AJ60" s="30"/>
      <c r="AK60" s="30"/>
      <c r="AL60" s="30"/>
      <c r="AM60" s="39" t="s">
        <v>56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58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55</v>
      </c>
      <c r="AI75" s="30"/>
      <c r="AJ75" s="30"/>
      <c r="AK75" s="30"/>
      <c r="AL75" s="30"/>
      <c r="AM75" s="39" t="s">
        <v>56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59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24_005</v>
      </c>
      <c r="AR84" s="44"/>
    </row>
    <row r="85" spans="1:90" s="4" customFormat="1" ht="36.950000000000003" customHeight="1">
      <c r="B85" s="45"/>
      <c r="C85" s="46" t="s">
        <v>16</v>
      </c>
      <c r="L85" s="174" t="str">
        <f>K6</f>
        <v>Enviromentální učebna Ekocentrum ( Rekapitulace objektů )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Klášterní 1418, 363 01 Ostrov</v>
      </c>
      <c r="AI87" s="23" t="s">
        <v>22</v>
      </c>
      <c r="AM87" s="176" t="str">
        <f>IF(AN8= "","",AN8)</f>
        <v>19. 4. 2024</v>
      </c>
      <c r="AN87" s="176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Město Ostrov</v>
      </c>
      <c r="AI89" s="23" t="s">
        <v>32</v>
      </c>
      <c r="AM89" s="177" t="str">
        <f>IF(E17="","",E17)</f>
        <v>FJ atelier</v>
      </c>
      <c r="AN89" s="178"/>
      <c r="AO89" s="178"/>
      <c r="AP89" s="178"/>
      <c r="AR89" s="28"/>
      <c r="AS89" s="179" t="s">
        <v>60</v>
      </c>
      <c r="AT89" s="18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77" t="str">
        <f>IF(E20="","",E20)</f>
        <v>Michal Jung</v>
      </c>
      <c r="AN90" s="178"/>
      <c r="AO90" s="178"/>
      <c r="AP90" s="178"/>
      <c r="AR90" s="28"/>
      <c r="AS90" s="181"/>
      <c r="AT90" s="182"/>
      <c r="BD90" s="52"/>
    </row>
    <row r="91" spans="1:90" s="1" customFormat="1" ht="10.9" customHeight="1">
      <c r="B91" s="28"/>
      <c r="AR91" s="28"/>
      <c r="AS91" s="181"/>
      <c r="AT91" s="182"/>
      <c r="BD91" s="52"/>
    </row>
    <row r="92" spans="1:90" s="1" customFormat="1" ht="29.25" customHeight="1">
      <c r="B92" s="28"/>
      <c r="C92" s="183" t="s">
        <v>61</v>
      </c>
      <c r="D92" s="184"/>
      <c r="E92" s="184"/>
      <c r="F92" s="184"/>
      <c r="G92" s="184"/>
      <c r="H92" s="53"/>
      <c r="I92" s="185" t="s">
        <v>62</v>
      </c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6" t="s">
        <v>63</v>
      </c>
      <c r="AH92" s="184"/>
      <c r="AI92" s="184"/>
      <c r="AJ92" s="184"/>
      <c r="AK92" s="184"/>
      <c r="AL92" s="184"/>
      <c r="AM92" s="184"/>
      <c r="AN92" s="185" t="s">
        <v>64</v>
      </c>
      <c r="AO92" s="184"/>
      <c r="AP92" s="187"/>
      <c r="AQ92" s="54" t="s">
        <v>65</v>
      </c>
      <c r="AR92" s="28"/>
      <c r="AS92" s="55" t="s">
        <v>66</v>
      </c>
      <c r="AT92" s="56" t="s">
        <v>67</v>
      </c>
      <c r="AU92" s="56" t="s">
        <v>68</v>
      </c>
      <c r="AV92" s="56" t="s">
        <v>69</v>
      </c>
      <c r="AW92" s="56" t="s">
        <v>70</v>
      </c>
      <c r="AX92" s="56" t="s">
        <v>71</v>
      </c>
      <c r="AY92" s="56" t="s">
        <v>72</v>
      </c>
      <c r="AZ92" s="56" t="s">
        <v>73</v>
      </c>
      <c r="BA92" s="56" t="s">
        <v>74</v>
      </c>
      <c r="BB92" s="56" t="s">
        <v>75</v>
      </c>
      <c r="BC92" s="56" t="s">
        <v>76</v>
      </c>
      <c r="BD92" s="57" t="s">
        <v>77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79</v>
      </c>
      <c r="BT94" s="68" t="s">
        <v>80</v>
      </c>
      <c r="BV94" s="68" t="s">
        <v>81</v>
      </c>
      <c r="BW94" s="68" t="s">
        <v>5</v>
      </c>
      <c r="BX94" s="68" t="s">
        <v>82</v>
      </c>
      <c r="CL94" s="68" t="s">
        <v>1</v>
      </c>
    </row>
    <row r="95" spans="1:90" s="6" customFormat="1" ht="24.75" customHeight="1">
      <c r="A95" s="69" t="s">
        <v>83</v>
      </c>
      <c r="B95" s="70"/>
      <c r="C95" s="71"/>
      <c r="D95" s="190" t="s">
        <v>14</v>
      </c>
      <c r="E95" s="190"/>
      <c r="F95" s="190"/>
      <c r="G95" s="190"/>
      <c r="H95" s="190"/>
      <c r="I95" s="72"/>
      <c r="J95" s="190" t="s">
        <v>17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'24_005 - Enviromentální u...'!J30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3" t="s">
        <v>84</v>
      </c>
      <c r="AR95" s="70"/>
      <c r="AS95" s="74">
        <v>0</v>
      </c>
      <c r="AT95" s="75">
        <f>ROUND(SUM(AV95:AW95),2)</f>
        <v>0</v>
      </c>
      <c r="AU95" s="76">
        <f>'24_005 - Enviromentální u...'!P126</f>
        <v>0</v>
      </c>
      <c r="AV95" s="75">
        <f>'24_005 - Enviromentální u...'!J33</f>
        <v>0</v>
      </c>
      <c r="AW95" s="75">
        <f>'24_005 - Enviromentální u...'!J34</f>
        <v>0</v>
      </c>
      <c r="AX95" s="75">
        <f>'24_005 - Enviromentální u...'!J35</f>
        <v>0</v>
      </c>
      <c r="AY95" s="75">
        <f>'24_005 - Enviromentální u...'!J36</f>
        <v>0</v>
      </c>
      <c r="AZ95" s="75">
        <f>'24_005 - Enviromentální u...'!F33</f>
        <v>0</v>
      </c>
      <c r="BA95" s="75">
        <f>'24_005 - Enviromentální u...'!F34</f>
        <v>0</v>
      </c>
      <c r="BB95" s="75">
        <f>'24_005 - Enviromentální u...'!F35</f>
        <v>0</v>
      </c>
      <c r="BC95" s="75">
        <f>'24_005 - Enviromentální u...'!F36</f>
        <v>0</v>
      </c>
      <c r="BD95" s="77">
        <f>'24_005 - Enviromentální u...'!F37</f>
        <v>0</v>
      </c>
      <c r="BT95" s="78" t="s">
        <v>85</v>
      </c>
      <c r="BU95" s="78" t="s">
        <v>86</v>
      </c>
      <c r="BV95" s="78" t="s">
        <v>81</v>
      </c>
      <c r="BW95" s="78" t="s">
        <v>5</v>
      </c>
      <c r="BX95" s="78" t="s">
        <v>82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kk6H7oHUKsITyPhCRFNHBBzdbiF/W6pVb8wPvsxp13KNeZifUS6STgmh/SrL/Dvke0Kq1mZRCecPgOYq3uvjqA==" saltValue="8v94WqpV9su9bNpAdlDjdkgaPfqkraYJTKvquFNW2rCGQWaMkMPNo2s5z0IiZseNOgaJ4YAm/rlMfF7463Sf5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4_005 - Enviromentální u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8"/>
  <sheetViews>
    <sheetView showGridLines="0" tabSelected="1" topLeftCell="A69" workbookViewId="0">
      <selection activeCell="I128" sqref="I12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88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74" t="s">
        <v>17</v>
      </c>
      <c r="F7" s="193"/>
      <c r="G7" s="193"/>
      <c r="H7" s="193"/>
      <c r="L7" s="28"/>
    </row>
    <row r="8" spans="2:46" s="1" customFormat="1" ht="11.25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19. 4. 2024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94" t="str">
        <f>'Rekapitulace stavby'!E14</f>
        <v>Vyplň údaj</v>
      </c>
      <c r="F16" s="158"/>
      <c r="G16" s="158"/>
      <c r="H16" s="158"/>
      <c r="I16" s="23" t="s">
        <v>28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">
        <v>1</v>
      </c>
      <c r="L18" s="28"/>
    </row>
    <row r="19" spans="2:12" s="1" customFormat="1" ht="18" customHeight="1">
      <c r="B19" s="28"/>
      <c r="E19" s="21" t="s">
        <v>33</v>
      </c>
      <c r="I19" s="23" t="s">
        <v>28</v>
      </c>
      <c r="J19" s="21" t="s">
        <v>1</v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36</v>
      </c>
      <c r="L21" s="28"/>
    </row>
    <row r="22" spans="2:12" s="1" customFormat="1" ht="18" customHeight="1">
      <c r="B22" s="28"/>
      <c r="E22" s="21" t="s">
        <v>37</v>
      </c>
      <c r="I22" s="23" t="s">
        <v>28</v>
      </c>
      <c r="J22" s="21" t="s">
        <v>38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39</v>
      </c>
      <c r="L24" s="28"/>
    </row>
    <row r="25" spans="2:12" s="7" customFormat="1" ht="16.5" customHeight="1">
      <c r="B25" s="80"/>
      <c r="E25" s="163" t="s">
        <v>1</v>
      </c>
      <c r="F25" s="163"/>
      <c r="G25" s="163"/>
      <c r="H25" s="163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14.45" customHeight="1">
      <c r="B28" s="28"/>
      <c r="D28" s="21" t="s">
        <v>89</v>
      </c>
      <c r="J28" s="81">
        <f>J94</f>
        <v>0</v>
      </c>
      <c r="L28" s="28"/>
    </row>
    <row r="29" spans="2:12" s="1" customFormat="1" ht="14.45" customHeight="1">
      <c r="B29" s="28"/>
      <c r="D29" s="82" t="s">
        <v>90</v>
      </c>
      <c r="J29" s="81">
        <f>J101</f>
        <v>0</v>
      </c>
      <c r="L29" s="28"/>
    </row>
    <row r="30" spans="2:12" s="1" customFormat="1" ht="25.35" customHeight="1">
      <c r="B30" s="28"/>
      <c r="D30" s="83" t="s">
        <v>40</v>
      </c>
      <c r="J30" s="62">
        <f>ROUND(J28 + J29,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42</v>
      </c>
      <c r="I32" s="31" t="s">
        <v>41</v>
      </c>
      <c r="J32" s="31" t="s">
        <v>43</v>
      </c>
      <c r="L32" s="28"/>
    </row>
    <row r="33" spans="2:12" s="1" customFormat="1" ht="14.45" customHeight="1">
      <c r="B33" s="28"/>
      <c r="D33" s="51" t="s">
        <v>44</v>
      </c>
      <c r="E33" s="23" t="s">
        <v>45</v>
      </c>
      <c r="F33" s="84">
        <f>ROUND((SUM(BE101:BE108) + SUM(BE126:BE137)),  2)</f>
        <v>0</v>
      </c>
      <c r="I33" s="85">
        <v>0.21</v>
      </c>
      <c r="J33" s="84">
        <f>ROUND(((SUM(BE101:BE108) + SUM(BE126:BE137))*I33),  2)</f>
        <v>0</v>
      </c>
      <c r="L33" s="28"/>
    </row>
    <row r="34" spans="2:12" s="1" customFormat="1" ht="14.45" customHeight="1">
      <c r="B34" s="28"/>
      <c r="E34" s="23" t="s">
        <v>46</v>
      </c>
      <c r="F34" s="84">
        <f>ROUND((SUM(BF101:BF108) + SUM(BF126:BF137)),  2)</f>
        <v>0</v>
      </c>
      <c r="I34" s="85">
        <v>0.12</v>
      </c>
      <c r="J34" s="84">
        <f>ROUND(((SUM(BF101:BF108) + SUM(BF126:BF137))*I34),  2)</f>
        <v>0</v>
      </c>
      <c r="L34" s="28"/>
    </row>
    <row r="35" spans="2:12" s="1" customFormat="1" ht="14.45" hidden="1" customHeight="1">
      <c r="B35" s="28"/>
      <c r="E35" s="23" t="s">
        <v>47</v>
      </c>
      <c r="F35" s="84">
        <f>ROUND((SUM(BG101:BG108) + SUM(BG126:BG137)),  2)</f>
        <v>0</v>
      </c>
      <c r="I35" s="85">
        <v>0.21</v>
      </c>
      <c r="J35" s="84">
        <f>0</f>
        <v>0</v>
      </c>
      <c r="L35" s="28"/>
    </row>
    <row r="36" spans="2:12" s="1" customFormat="1" ht="14.45" hidden="1" customHeight="1">
      <c r="B36" s="28"/>
      <c r="E36" s="23" t="s">
        <v>48</v>
      </c>
      <c r="F36" s="84">
        <f>ROUND((SUM(BH101:BH108) + SUM(BH126:BH137)),  2)</f>
        <v>0</v>
      </c>
      <c r="I36" s="85">
        <v>0.12</v>
      </c>
      <c r="J36" s="84">
        <f>0</f>
        <v>0</v>
      </c>
      <c r="L36" s="28"/>
    </row>
    <row r="37" spans="2:12" s="1" customFormat="1" ht="14.45" hidden="1" customHeight="1">
      <c r="B37" s="28"/>
      <c r="E37" s="23" t="s">
        <v>49</v>
      </c>
      <c r="F37" s="84">
        <f>ROUND((SUM(BI101:BI108) + SUM(BI126:BI137)),  2)</f>
        <v>0</v>
      </c>
      <c r="I37" s="85">
        <v>0</v>
      </c>
      <c r="J37" s="84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6"/>
      <c r="D39" s="87" t="s">
        <v>50</v>
      </c>
      <c r="E39" s="53"/>
      <c r="F39" s="53"/>
      <c r="G39" s="88" t="s">
        <v>51</v>
      </c>
      <c r="H39" s="89" t="s">
        <v>52</v>
      </c>
      <c r="I39" s="53"/>
      <c r="J39" s="90">
        <f>SUM(J30:J37)</f>
        <v>0</v>
      </c>
      <c r="K39" s="91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53</v>
      </c>
      <c r="E50" s="38"/>
      <c r="F50" s="38"/>
      <c r="G50" s="37" t="s">
        <v>54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55</v>
      </c>
      <c r="E61" s="30"/>
      <c r="F61" s="92" t="s">
        <v>56</v>
      </c>
      <c r="G61" s="39" t="s">
        <v>55</v>
      </c>
      <c r="H61" s="30"/>
      <c r="I61" s="30"/>
      <c r="J61" s="93" t="s">
        <v>56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57</v>
      </c>
      <c r="E65" s="38"/>
      <c r="F65" s="38"/>
      <c r="G65" s="37" t="s">
        <v>58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55</v>
      </c>
      <c r="E76" s="30"/>
      <c r="F76" s="92" t="s">
        <v>56</v>
      </c>
      <c r="G76" s="39" t="s">
        <v>55</v>
      </c>
      <c r="H76" s="30"/>
      <c r="I76" s="30"/>
      <c r="J76" s="93" t="s">
        <v>56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hidden="1" customHeight="1">
      <c r="B82" s="28"/>
      <c r="C82" s="17" t="s">
        <v>91</v>
      </c>
      <c r="L82" s="28"/>
    </row>
    <row r="83" spans="2:47" s="1" customFormat="1" ht="6.95" hidden="1" customHeight="1">
      <c r="B83" s="28"/>
      <c r="L83" s="28"/>
    </row>
    <row r="84" spans="2:47" s="1" customFormat="1" ht="12" hidden="1" customHeight="1">
      <c r="B84" s="28"/>
      <c r="C84" s="23" t="s">
        <v>16</v>
      </c>
      <c r="L84" s="28"/>
    </row>
    <row r="85" spans="2:47" s="1" customFormat="1" ht="16.5" hidden="1" customHeight="1">
      <c r="B85" s="28"/>
      <c r="E85" s="174" t="str">
        <f>E7</f>
        <v>Enviromentální učebna Ekocentrum ( Rekapitulace objektů )</v>
      </c>
      <c r="F85" s="193"/>
      <c r="G85" s="193"/>
      <c r="H85" s="193"/>
      <c r="L85" s="28"/>
    </row>
    <row r="86" spans="2:47" s="1" customFormat="1" ht="6.95" hidden="1" customHeight="1">
      <c r="B86" s="28"/>
      <c r="L86" s="28"/>
    </row>
    <row r="87" spans="2:47" s="1" customFormat="1" ht="12" hidden="1" customHeight="1">
      <c r="B87" s="28"/>
      <c r="C87" s="23" t="s">
        <v>20</v>
      </c>
      <c r="F87" s="21" t="str">
        <f>F10</f>
        <v>Klášterní 1418, 363 01 Ostrov</v>
      </c>
      <c r="I87" s="23" t="s">
        <v>22</v>
      </c>
      <c r="J87" s="48" t="str">
        <f>IF(J10="","",J10)</f>
        <v>19. 4. 2024</v>
      </c>
      <c r="L87" s="28"/>
    </row>
    <row r="88" spans="2:47" s="1" customFormat="1" ht="6.95" hidden="1" customHeight="1">
      <c r="B88" s="28"/>
      <c r="L88" s="28"/>
    </row>
    <row r="89" spans="2:47" s="1" customFormat="1" ht="15.2" hidden="1" customHeight="1">
      <c r="B89" s="28"/>
      <c r="C89" s="23" t="s">
        <v>24</v>
      </c>
      <c r="F89" s="21" t="str">
        <f>E13</f>
        <v>Město Ostrov</v>
      </c>
      <c r="I89" s="23" t="s">
        <v>32</v>
      </c>
      <c r="J89" s="26" t="str">
        <f>E19</f>
        <v>FJ atelier</v>
      </c>
      <c r="L89" s="28"/>
    </row>
    <row r="90" spans="2:47" s="1" customFormat="1" ht="15.2" hidden="1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 t="str">
        <f>E22</f>
        <v>Michal Jung</v>
      </c>
      <c r="L90" s="28"/>
    </row>
    <row r="91" spans="2:47" s="1" customFormat="1" ht="10.35" hidden="1" customHeight="1">
      <c r="B91" s="28"/>
      <c r="L91" s="28"/>
    </row>
    <row r="92" spans="2:47" s="1" customFormat="1" ht="29.25" hidden="1" customHeight="1">
      <c r="B92" s="28"/>
      <c r="C92" s="94" t="s">
        <v>92</v>
      </c>
      <c r="D92" s="86"/>
      <c r="E92" s="86"/>
      <c r="F92" s="86"/>
      <c r="G92" s="86"/>
      <c r="H92" s="86"/>
      <c r="I92" s="86"/>
      <c r="J92" s="95" t="s">
        <v>93</v>
      </c>
      <c r="K92" s="86"/>
      <c r="L92" s="28"/>
    </row>
    <row r="93" spans="2:47" s="1" customFormat="1" ht="10.35" hidden="1" customHeight="1">
      <c r="B93" s="28"/>
      <c r="L93" s="28"/>
    </row>
    <row r="94" spans="2:47" s="1" customFormat="1" ht="22.9" hidden="1" customHeight="1">
      <c r="B94" s="28"/>
      <c r="C94" s="96" t="s">
        <v>94</v>
      </c>
      <c r="J94" s="62">
        <f>J126</f>
        <v>0</v>
      </c>
      <c r="L94" s="28"/>
      <c r="AU94" s="13" t="s">
        <v>95</v>
      </c>
    </row>
    <row r="95" spans="2:47" s="8" customFormat="1" ht="24.95" hidden="1" customHeight="1">
      <c r="B95" s="97"/>
      <c r="D95" s="98" t="s">
        <v>96</v>
      </c>
      <c r="E95" s="99"/>
      <c r="F95" s="99"/>
      <c r="G95" s="99"/>
      <c r="H95" s="99"/>
      <c r="I95" s="99"/>
      <c r="J95" s="100">
        <f>J127</f>
        <v>0</v>
      </c>
      <c r="L95" s="97"/>
    </row>
    <row r="96" spans="2:47" s="8" customFormat="1" ht="24.95" hidden="1" customHeight="1">
      <c r="B96" s="97"/>
      <c r="D96" s="98" t="s">
        <v>97</v>
      </c>
      <c r="E96" s="99"/>
      <c r="F96" s="99"/>
      <c r="G96" s="99"/>
      <c r="H96" s="99"/>
      <c r="I96" s="99"/>
      <c r="J96" s="100">
        <f>J131</f>
        <v>0</v>
      </c>
      <c r="L96" s="97"/>
    </row>
    <row r="97" spans="2:65" s="9" customFormat="1" ht="19.899999999999999" hidden="1" customHeight="1">
      <c r="B97" s="101"/>
      <c r="D97" s="102" t="s">
        <v>98</v>
      </c>
      <c r="E97" s="103"/>
      <c r="F97" s="103"/>
      <c r="G97" s="103"/>
      <c r="H97" s="103"/>
      <c r="I97" s="103"/>
      <c r="J97" s="104">
        <f>J132</f>
        <v>0</v>
      </c>
      <c r="L97" s="101"/>
    </row>
    <row r="98" spans="2:65" s="9" customFormat="1" ht="19.899999999999999" hidden="1" customHeight="1">
      <c r="B98" s="101"/>
      <c r="D98" s="102" t="s">
        <v>99</v>
      </c>
      <c r="E98" s="103"/>
      <c r="F98" s="103"/>
      <c r="G98" s="103"/>
      <c r="H98" s="103"/>
      <c r="I98" s="103"/>
      <c r="J98" s="104">
        <f>J134</f>
        <v>0</v>
      </c>
      <c r="L98" s="101"/>
    </row>
    <row r="99" spans="2:65" s="1" customFormat="1" ht="21.75" hidden="1" customHeight="1">
      <c r="B99" s="28"/>
      <c r="L99" s="28"/>
    </row>
    <row r="100" spans="2:65" s="1" customFormat="1" ht="6.95" hidden="1" customHeight="1">
      <c r="B100" s="28"/>
      <c r="L100" s="28"/>
    </row>
    <row r="101" spans="2:65" s="1" customFormat="1" ht="29.25" hidden="1" customHeight="1">
      <c r="B101" s="28"/>
      <c r="C101" s="96" t="s">
        <v>100</v>
      </c>
      <c r="J101" s="105">
        <f>ROUND(J102 + J103 + J104 + J105 + J106 + J107,2)</f>
        <v>0</v>
      </c>
      <c r="L101" s="28"/>
      <c r="N101" s="106" t="s">
        <v>44</v>
      </c>
    </row>
    <row r="102" spans="2:65" s="1" customFormat="1" ht="18" hidden="1" customHeight="1">
      <c r="B102" s="28"/>
      <c r="D102" s="195" t="s">
        <v>101</v>
      </c>
      <c r="E102" s="196"/>
      <c r="F102" s="196"/>
      <c r="J102" s="108">
        <v>0</v>
      </c>
      <c r="L102" s="109"/>
      <c r="M102" s="110"/>
      <c r="N102" s="111" t="s">
        <v>46</v>
      </c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2" t="s">
        <v>102</v>
      </c>
      <c r="AZ102" s="110"/>
      <c r="BA102" s="110"/>
      <c r="BB102" s="110"/>
      <c r="BC102" s="110"/>
      <c r="BD102" s="110"/>
      <c r="BE102" s="113">
        <f t="shared" ref="BE102:BE107" si="0">IF(N102="základní",J102,0)</f>
        <v>0</v>
      </c>
      <c r="BF102" s="113">
        <f t="shared" ref="BF102:BF107" si="1">IF(N102="snížená",J102,0)</f>
        <v>0</v>
      </c>
      <c r="BG102" s="113">
        <f t="shared" ref="BG102:BG107" si="2">IF(N102="zákl. přenesená",J102,0)</f>
        <v>0</v>
      </c>
      <c r="BH102" s="113">
        <f t="shared" ref="BH102:BH107" si="3">IF(N102="sníž. přenesená",J102,0)</f>
        <v>0</v>
      </c>
      <c r="BI102" s="113">
        <f t="shared" ref="BI102:BI107" si="4">IF(N102="nulová",J102,0)</f>
        <v>0</v>
      </c>
      <c r="BJ102" s="112" t="s">
        <v>87</v>
      </c>
      <c r="BK102" s="110"/>
      <c r="BL102" s="110"/>
      <c r="BM102" s="110"/>
    </row>
    <row r="103" spans="2:65" s="1" customFormat="1" ht="18" hidden="1" customHeight="1">
      <c r="B103" s="28"/>
      <c r="D103" s="195" t="s">
        <v>103</v>
      </c>
      <c r="E103" s="196"/>
      <c r="F103" s="196"/>
      <c r="J103" s="108">
        <v>0</v>
      </c>
      <c r="L103" s="109"/>
      <c r="M103" s="110"/>
      <c r="N103" s="111" t="s">
        <v>46</v>
      </c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2" t="s">
        <v>102</v>
      </c>
      <c r="AZ103" s="110"/>
      <c r="BA103" s="110"/>
      <c r="BB103" s="110"/>
      <c r="BC103" s="110"/>
      <c r="BD103" s="110"/>
      <c r="BE103" s="113">
        <f t="shared" si="0"/>
        <v>0</v>
      </c>
      <c r="BF103" s="113">
        <f t="shared" si="1"/>
        <v>0</v>
      </c>
      <c r="BG103" s="113">
        <f t="shared" si="2"/>
        <v>0</v>
      </c>
      <c r="BH103" s="113">
        <f t="shared" si="3"/>
        <v>0</v>
      </c>
      <c r="BI103" s="113">
        <f t="shared" si="4"/>
        <v>0</v>
      </c>
      <c r="BJ103" s="112" t="s">
        <v>87</v>
      </c>
      <c r="BK103" s="110"/>
      <c r="BL103" s="110"/>
      <c r="BM103" s="110"/>
    </row>
    <row r="104" spans="2:65" s="1" customFormat="1" ht="18" hidden="1" customHeight="1">
      <c r="B104" s="28"/>
      <c r="D104" s="195" t="s">
        <v>104</v>
      </c>
      <c r="E104" s="196"/>
      <c r="F104" s="196"/>
      <c r="J104" s="108">
        <v>0</v>
      </c>
      <c r="L104" s="109"/>
      <c r="M104" s="110"/>
      <c r="N104" s="111" t="s">
        <v>46</v>
      </c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2" t="s">
        <v>102</v>
      </c>
      <c r="AZ104" s="110"/>
      <c r="BA104" s="110"/>
      <c r="BB104" s="110"/>
      <c r="BC104" s="110"/>
      <c r="BD104" s="110"/>
      <c r="BE104" s="113">
        <f t="shared" si="0"/>
        <v>0</v>
      </c>
      <c r="BF104" s="113">
        <f t="shared" si="1"/>
        <v>0</v>
      </c>
      <c r="BG104" s="113">
        <f t="shared" si="2"/>
        <v>0</v>
      </c>
      <c r="BH104" s="113">
        <f t="shared" si="3"/>
        <v>0</v>
      </c>
      <c r="BI104" s="113">
        <f t="shared" si="4"/>
        <v>0</v>
      </c>
      <c r="BJ104" s="112" t="s">
        <v>87</v>
      </c>
      <c r="BK104" s="110"/>
      <c r="BL104" s="110"/>
      <c r="BM104" s="110"/>
    </row>
    <row r="105" spans="2:65" s="1" customFormat="1" ht="18" hidden="1" customHeight="1">
      <c r="B105" s="28"/>
      <c r="D105" s="195" t="s">
        <v>105</v>
      </c>
      <c r="E105" s="196"/>
      <c r="F105" s="196"/>
      <c r="J105" s="108">
        <v>0</v>
      </c>
      <c r="L105" s="109"/>
      <c r="M105" s="110"/>
      <c r="N105" s="111" t="s">
        <v>46</v>
      </c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2" t="s">
        <v>102</v>
      </c>
      <c r="AZ105" s="110"/>
      <c r="BA105" s="110"/>
      <c r="BB105" s="110"/>
      <c r="BC105" s="110"/>
      <c r="BD105" s="110"/>
      <c r="BE105" s="113">
        <f t="shared" si="0"/>
        <v>0</v>
      </c>
      <c r="BF105" s="113">
        <f t="shared" si="1"/>
        <v>0</v>
      </c>
      <c r="BG105" s="113">
        <f t="shared" si="2"/>
        <v>0</v>
      </c>
      <c r="BH105" s="113">
        <f t="shared" si="3"/>
        <v>0</v>
      </c>
      <c r="BI105" s="113">
        <f t="shared" si="4"/>
        <v>0</v>
      </c>
      <c r="BJ105" s="112" t="s">
        <v>87</v>
      </c>
      <c r="BK105" s="110"/>
      <c r="BL105" s="110"/>
      <c r="BM105" s="110"/>
    </row>
    <row r="106" spans="2:65" s="1" customFormat="1" ht="18" hidden="1" customHeight="1">
      <c r="B106" s="28"/>
      <c r="D106" s="195" t="s">
        <v>106</v>
      </c>
      <c r="E106" s="196"/>
      <c r="F106" s="196"/>
      <c r="J106" s="108">
        <v>0</v>
      </c>
      <c r="L106" s="109"/>
      <c r="M106" s="110"/>
      <c r="N106" s="111" t="s">
        <v>46</v>
      </c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2" t="s">
        <v>102</v>
      </c>
      <c r="AZ106" s="110"/>
      <c r="BA106" s="110"/>
      <c r="BB106" s="110"/>
      <c r="BC106" s="110"/>
      <c r="BD106" s="110"/>
      <c r="BE106" s="113">
        <f t="shared" si="0"/>
        <v>0</v>
      </c>
      <c r="BF106" s="113">
        <f t="shared" si="1"/>
        <v>0</v>
      </c>
      <c r="BG106" s="113">
        <f t="shared" si="2"/>
        <v>0</v>
      </c>
      <c r="BH106" s="113">
        <f t="shared" si="3"/>
        <v>0</v>
      </c>
      <c r="BI106" s="113">
        <f t="shared" si="4"/>
        <v>0</v>
      </c>
      <c r="BJ106" s="112" t="s">
        <v>87</v>
      </c>
      <c r="BK106" s="110"/>
      <c r="BL106" s="110"/>
      <c r="BM106" s="110"/>
    </row>
    <row r="107" spans="2:65" s="1" customFormat="1" ht="18" hidden="1" customHeight="1">
      <c r="B107" s="28"/>
      <c r="D107" s="107" t="s">
        <v>107</v>
      </c>
      <c r="J107" s="108">
        <f>ROUND(J28*T107,2)</f>
        <v>0</v>
      </c>
      <c r="L107" s="109"/>
      <c r="M107" s="110"/>
      <c r="N107" s="111" t="s">
        <v>46</v>
      </c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2" t="s">
        <v>108</v>
      </c>
      <c r="AZ107" s="110"/>
      <c r="BA107" s="110"/>
      <c r="BB107" s="110"/>
      <c r="BC107" s="110"/>
      <c r="BD107" s="110"/>
      <c r="BE107" s="113">
        <f t="shared" si="0"/>
        <v>0</v>
      </c>
      <c r="BF107" s="113">
        <f t="shared" si="1"/>
        <v>0</v>
      </c>
      <c r="BG107" s="113">
        <f t="shared" si="2"/>
        <v>0</v>
      </c>
      <c r="BH107" s="113">
        <f t="shared" si="3"/>
        <v>0</v>
      </c>
      <c r="BI107" s="113">
        <f t="shared" si="4"/>
        <v>0</v>
      </c>
      <c r="BJ107" s="112" t="s">
        <v>87</v>
      </c>
      <c r="BK107" s="110"/>
      <c r="BL107" s="110"/>
      <c r="BM107" s="110"/>
    </row>
    <row r="108" spans="2:65" s="1" customFormat="1" ht="11.25" hidden="1">
      <c r="B108" s="28"/>
      <c r="L108" s="28"/>
    </row>
    <row r="109" spans="2:65" s="1" customFormat="1" ht="29.25" hidden="1" customHeight="1">
      <c r="B109" s="28"/>
      <c r="C109" s="114" t="s">
        <v>109</v>
      </c>
      <c r="D109" s="86"/>
      <c r="E109" s="86"/>
      <c r="F109" s="86"/>
      <c r="G109" s="86"/>
      <c r="H109" s="86"/>
      <c r="I109" s="86"/>
      <c r="J109" s="115">
        <f>ROUND(J94+J101,2)</f>
        <v>0</v>
      </c>
      <c r="K109" s="86"/>
      <c r="L109" s="28"/>
    </row>
    <row r="110" spans="2:65" s="1" customFormat="1" ht="6.95" hidden="1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8"/>
    </row>
    <row r="111" spans="2:65" ht="11.25" hidden="1"/>
    <row r="112" spans="2:65" ht="11.25" hidden="1"/>
    <row r="113" spans="2:65" ht="11.25" hidden="1"/>
    <row r="114" spans="2:65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8"/>
    </row>
    <row r="115" spans="2:65" s="1" customFormat="1" ht="24.95" customHeight="1">
      <c r="B115" s="28"/>
      <c r="C115" s="17" t="s">
        <v>110</v>
      </c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16</v>
      </c>
      <c r="L117" s="28"/>
    </row>
    <row r="118" spans="2:65" s="1" customFormat="1" ht="16.5" customHeight="1">
      <c r="B118" s="28"/>
      <c r="E118" s="174" t="str">
        <f>E7</f>
        <v>Enviromentální učebna Ekocentrum ( Rekapitulace objektů )</v>
      </c>
      <c r="F118" s="193"/>
      <c r="G118" s="193"/>
      <c r="H118" s="193"/>
      <c r="L118" s="28"/>
    </row>
    <row r="119" spans="2:65" s="1" customFormat="1" ht="6.95" customHeight="1">
      <c r="B119" s="28"/>
      <c r="L119" s="28"/>
    </row>
    <row r="120" spans="2:65" s="1" customFormat="1" ht="12" customHeight="1">
      <c r="B120" s="28"/>
      <c r="C120" s="23" t="s">
        <v>20</v>
      </c>
      <c r="F120" s="21" t="str">
        <f>F10</f>
        <v>Klášterní 1418, 363 01 Ostrov</v>
      </c>
      <c r="I120" s="23" t="s">
        <v>22</v>
      </c>
      <c r="J120" s="48" t="str">
        <f>IF(J10="","",J10)</f>
        <v>19. 4. 2024</v>
      </c>
      <c r="L120" s="28"/>
    </row>
    <row r="121" spans="2:65" s="1" customFormat="1" ht="6.95" customHeight="1">
      <c r="B121" s="28"/>
      <c r="L121" s="28"/>
    </row>
    <row r="122" spans="2:65" s="1" customFormat="1" ht="15.2" customHeight="1">
      <c r="B122" s="28"/>
      <c r="C122" s="23" t="s">
        <v>24</v>
      </c>
      <c r="F122" s="21" t="str">
        <f>E13</f>
        <v>Město Ostrov</v>
      </c>
      <c r="I122" s="23" t="s">
        <v>32</v>
      </c>
      <c r="J122" s="26" t="str">
        <f>E19</f>
        <v>FJ atelier</v>
      </c>
      <c r="L122" s="28"/>
    </row>
    <row r="123" spans="2:65" s="1" customFormat="1" ht="15.2" customHeight="1">
      <c r="B123" s="28"/>
      <c r="C123" s="23" t="s">
        <v>30</v>
      </c>
      <c r="F123" s="21" t="str">
        <f>IF(E16="","",E16)</f>
        <v>Vyplň údaj</v>
      </c>
      <c r="I123" s="23" t="s">
        <v>35</v>
      </c>
      <c r="J123" s="26" t="str">
        <f>E22</f>
        <v>Michal Jung</v>
      </c>
      <c r="L123" s="28"/>
    </row>
    <row r="124" spans="2:65" s="1" customFormat="1" ht="10.35" customHeight="1">
      <c r="B124" s="28"/>
      <c r="L124" s="28"/>
    </row>
    <row r="125" spans="2:65" s="10" customFormat="1" ht="29.25" customHeight="1">
      <c r="B125" s="116"/>
      <c r="C125" s="117" t="s">
        <v>111</v>
      </c>
      <c r="D125" s="118" t="s">
        <v>65</v>
      </c>
      <c r="E125" s="118" t="s">
        <v>61</v>
      </c>
      <c r="F125" s="118" t="s">
        <v>62</v>
      </c>
      <c r="G125" s="118" t="s">
        <v>112</v>
      </c>
      <c r="H125" s="118" t="s">
        <v>113</v>
      </c>
      <c r="I125" s="118" t="s">
        <v>114</v>
      </c>
      <c r="J125" s="119" t="s">
        <v>93</v>
      </c>
      <c r="K125" s="120" t="s">
        <v>115</v>
      </c>
      <c r="L125" s="116"/>
      <c r="M125" s="55" t="s">
        <v>1</v>
      </c>
      <c r="N125" s="56" t="s">
        <v>44</v>
      </c>
      <c r="O125" s="56" t="s">
        <v>116</v>
      </c>
      <c r="P125" s="56" t="s">
        <v>117</v>
      </c>
      <c r="Q125" s="56" t="s">
        <v>118</v>
      </c>
      <c r="R125" s="56" t="s">
        <v>119</v>
      </c>
      <c r="S125" s="56" t="s">
        <v>120</v>
      </c>
      <c r="T125" s="57" t="s">
        <v>121</v>
      </c>
    </row>
    <row r="126" spans="2:65" s="1" customFormat="1" ht="22.9" customHeight="1">
      <c r="B126" s="28"/>
      <c r="C126" s="60" t="s">
        <v>122</v>
      </c>
      <c r="J126" s="121">
        <f>BK126</f>
        <v>0</v>
      </c>
      <c r="L126" s="28"/>
      <c r="M126" s="58"/>
      <c r="N126" s="49"/>
      <c r="O126" s="49"/>
      <c r="P126" s="122">
        <f>P127+P131</f>
        <v>0</v>
      </c>
      <c r="Q126" s="49"/>
      <c r="R126" s="122">
        <f>R127+R131</f>
        <v>0</v>
      </c>
      <c r="S126" s="49"/>
      <c r="T126" s="123">
        <f>T127+T131</f>
        <v>0</v>
      </c>
      <c r="AT126" s="13" t="s">
        <v>79</v>
      </c>
      <c r="AU126" s="13" t="s">
        <v>95</v>
      </c>
      <c r="BK126" s="124">
        <f>BK127+BK131</f>
        <v>0</v>
      </c>
    </row>
    <row r="127" spans="2:65" s="11" customFormat="1" ht="25.9" customHeight="1">
      <c r="B127" s="125"/>
      <c r="D127" s="126" t="s">
        <v>79</v>
      </c>
      <c r="E127" s="127" t="s">
        <v>123</v>
      </c>
      <c r="F127" s="127" t="s">
        <v>124</v>
      </c>
      <c r="I127" s="128"/>
      <c r="J127" s="129">
        <f>BK127</f>
        <v>0</v>
      </c>
      <c r="L127" s="125"/>
      <c r="M127" s="130"/>
      <c r="P127" s="131">
        <f>SUM(P128:P130)</f>
        <v>0</v>
      </c>
      <c r="R127" s="131">
        <f>SUM(R128:R130)</f>
        <v>0</v>
      </c>
      <c r="T127" s="132">
        <f>SUM(T128:T130)</f>
        <v>0</v>
      </c>
      <c r="AR127" s="126" t="s">
        <v>125</v>
      </c>
      <c r="AT127" s="133" t="s">
        <v>79</v>
      </c>
      <c r="AU127" s="133" t="s">
        <v>80</v>
      </c>
      <c r="AY127" s="126" t="s">
        <v>126</v>
      </c>
      <c r="BK127" s="134">
        <f>SUM(BK128:BK130)</f>
        <v>0</v>
      </c>
    </row>
    <row r="128" spans="2:65" s="1" customFormat="1" ht="16.5" customHeight="1">
      <c r="B128" s="28"/>
      <c r="C128" s="135" t="s">
        <v>85</v>
      </c>
      <c r="D128" s="135" t="s">
        <v>127</v>
      </c>
      <c r="E128" s="136" t="s">
        <v>128</v>
      </c>
      <c r="F128" s="137" t="s">
        <v>129</v>
      </c>
      <c r="G128" s="138" t="s">
        <v>130</v>
      </c>
      <c r="H128" s="139">
        <v>1</v>
      </c>
      <c r="I128" s="140"/>
      <c r="J128" s="141">
        <f>ROUND(I128*H128,2)</f>
        <v>0</v>
      </c>
      <c r="K128" s="142"/>
      <c r="L128" s="28"/>
      <c r="M128" s="143" t="s">
        <v>1</v>
      </c>
      <c r="N128" s="106" t="s">
        <v>45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131</v>
      </c>
      <c r="AT128" s="146" t="s">
        <v>127</v>
      </c>
      <c r="AU128" s="146" t="s">
        <v>85</v>
      </c>
      <c r="AY128" s="13" t="s">
        <v>126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3" t="s">
        <v>85</v>
      </c>
      <c r="BK128" s="147">
        <f>ROUND(I128*H128,2)</f>
        <v>0</v>
      </c>
      <c r="BL128" s="13" t="s">
        <v>131</v>
      </c>
      <c r="BM128" s="146" t="s">
        <v>132</v>
      </c>
    </row>
    <row r="129" spans="2:65" s="1" customFormat="1" ht="16.5" customHeight="1">
      <c r="B129" s="28"/>
      <c r="C129" s="135" t="s">
        <v>87</v>
      </c>
      <c r="D129" s="135" t="s">
        <v>127</v>
      </c>
      <c r="E129" s="136" t="s">
        <v>133</v>
      </c>
      <c r="F129" s="137" t="s">
        <v>134</v>
      </c>
      <c r="G129" s="138" t="s">
        <v>130</v>
      </c>
      <c r="H129" s="139">
        <v>1</v>
      </c>
      <c r="I129" s="140"/>
      <c r="J129" s="141">
        <f>ROUND(I129*H129,2)</f>
        <v>0</v>
      </c>
      <c r="K129" s="142"/>
      <c r="L129" s="28"/>
      <c r="M129" s="143" t="s">
        <v>1</v>
      </c>
      <c r="N129" s="106" t="s">
        <v>45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131</v>
      </c>
      <c r="AT129" s="146" t="s">
        <v>127</v>
      </c>
      <c r="AU129" s="146" t="s">
        <v>85</v>
      </c>
      <c r="AY129" s="13" t="s">
        <v>126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3" t="s">
        <v>85</v>
      </c>
      <c r="BK129" s="147">
        <f>ROUND(I129*H129,2)</f>
        <v>0</v>
      </c>
      <c r="BL129" s="13" t="s">
        <v>131</v>
      </c>
      <c r="BM129" s="146" t="s">
        <v>135</v>
      </c>
    </row>
    <row r="130" spans="2:65" s="1" customFormat="1" ht="16.5" customHeight="1">
      <c r="B130" s="28"/>
      <c r="C130" s="135" t="s">
        <v>136</v>
      </c>
      <c r="D130" s="135" t="s">
        <v>127</v>
      </c>
      <c r="E130" s="136" t="s">
        <v>137</v>
      </c>
      <c r="F130" s="137" t="s">
        <v>138</v>
      </c>
      <c r="G130" s="138" t="s">
        <v>130</v>
      </c>
      <c r="H130" s="139">
        <v>1</v>
      </c>
      <c r="I130" s="140"/>
      <c r="J130" s="141">
        <f>ROUND(I130*H130,2)</f>
        <v>0</v>
      </c>
      <c r="K130" s="142"/>
      <c r="L130" s="28"/>
      <c r="M130" s="143" t="s">
        <v>1</v>
      </c>
      <c r="N130" s="106" t="s">
        <v>45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131</v>
      </c>
      <c r="AT130" s="146" t="s">
        <v>127</v>
      </c>
      <c r="AU130" s="146" t="s">
        <v>85</v>
      </c>
      <c r="AY130" s="13" t="s">
        <v>126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3" t="s">
        <v>85</v>
      </c>
      <c r="BK130" s="147">
        <f>ROUND(I130*H130,2)</f>
        <v>0</v>
      </c>
      <c r="BL130" s="13" t="s">
        <v>131</v>
      </c>
      <c r="BM130" s="146" t="s">
        <v>139</v>
      </c>
    </row>
    <row r="131" spans="2:65" s="11" customFormat="1" ht="25.9" customHeight="1">
      <c r="B131" s="125"/>
      <c r="D131" s="126" t="s">
        <v>79</v>
      </c>
      <c r="E131" s="127" t="s">
        <v>102</v>
      </c>
      <c r="F131" s="127" t="s">
        <v>140</v>
      </c>
      <c r="I131" s="128"/>
      <c r="J131" s="129">
        <f>BK131</f>
        <v>0</v>
      </c>
      <c r="L131" s="125"/>
      <c r="M131" s="130"/>
      <c r="P131" s="131">
        <f>P132+P134</f>
        <v>0</v>
      </c>
      <c r="R131" s="131">
        <f>R132+R134</f>
        <v>0</v>
      </c>
      <c r="T131" s="132">
        <f>T132+T134</f>
        <v>0</v>
      </c>
      <c r="AR131" s="126" t="s">
        <v>141</v>
      </c>
      <c r="AT131" s="133" t="s">
        <v>79</v>
      </c>
      <c r="AU131" s="133" t="s">
        <v>80</v>
      </c>
      <c r="AY131" s="126" t="s">
        <v>126</v>
      </c>
      <c r="BK131" s="134">
        <f>BK132+BK134</f>
        <v>0</v>
      </c>
    </row>
    <row r="132" spans="2:65" s="11" customFormat="1" ht="22.9" customHeight="1">
      <c r="B132" s="125"/>
      <c r="D132" s="126" t="s">
        <v>79</v>
      </c>
      <c r="E132" s="148" t="s">
        <v>142</v>
      </c>
      <c r="F132" s="148" t="s">
        <v>143</v>
      </c>
      <c r="I132" s="128"/>
      <c r="J132" s="149">
        <f>BK132</f>
        <v>0</v>
      </c>
      <c r="L132" s="125"/>
      <c r="M132" s="130"/>
      <c r="P132" s="131">
        <f>P133</f>
        <v>0</v>
      </c>
      <c r="R132" s="131">
        <f>R133</f>
        <v>0</v>
      </c>
      <c r="T132" s="132">
        <f>T133</f>
        <v>0</v>
      </c>
      <c r="AR132" s="126" t="s">
        <v>141</v>
      </c>
      <c r="AT132" s="133" t="s">
        <v>79</v>
      </c>
      <c r="AU132" s="133" t="s">
        <v>85</v>
      </c>
      <c r="AY132" s="126" t="s">
        <v>126</v>
      </c>
      <c r="BK132" s="134">
        <f>BK133</f>
        <v>0</v>
      </c>
    </row>
    <row r="133" spans="2:65" s="1" customFormat="1" ht="16.5" customHeight="1">
      <c r="B133" s="28"/>
      <c r="C133" s="135" t="s">
        <v>141</v>
      </c>
      <c r="D133" s="135" t="s">
        <v>127</v>
      </c>
      <c r="E133" s="136" t="s">
        <v>144</v>
      </c>
      <c r="F133" s="137" t="s">
        <v>143</v>
      </c>
      <c r="G133" s="138" t="s">
        <v>145</v>
      </c>
      <c r="H133" s="139">
        <v>1</v>
      </c>
      <c r="I133" s="140"/>
      <c r="J133" s="141">
        <f>ROUND(I133*H133,2)</f>
        <v>0</v>
      </c>
      <c r="K133" s="142"/>
      <c r="L133" s="28"/>
      <c r="M133" s="143" t="s">
        <v>1</v>
      </c>
      <c r="N133" s="106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146</v>
      </c>
      <c r="AT133" s="146" t="s">
        <v>127</v>
      </c>
      <c r="AU133" s="146" t="s">
        <v>87</v>
      </c>
      <c r="AY133" s="13" t="s">
        <v>126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3" t="s">
        <v>85</v>
      </c>
      <c r="BK133" s="147">
        <f>ROUND(I133*H133,2)</f>
        <v>0</v>
      </c>
      <c r="BL133" s="13" t="s">
        <v>146</v>
      </c>
      <c r="BM133" s="146" t="s">
        <v>147</v>
      </c>
    </row>
    <row r="134" spans="2:65" s="11" customFormat="1" ht="22.9" customHeight="1">
      <c r="B134" s="125"/>
      <c r="D134" s="126" t="s">
        <v>79</v>
      </c>
      <c r="E134" s="148" t="s">
        <v>148</v>
      </c>
      <c r="F134" s="148" t="s">
        <v>101</v>
      </c>
      <c r="I134" s="128"/>
      <c r="J134" s="149">
        <f>BK134</f>
        <v>0</v>
      </c>
      <c r="L134" s="125"/>
      <c r="M134" s="130"/>
      <c r="P134" s="131">
        <f>SUM(P135:P137)</f>
        <v>0</v>
      </c>
      <c r="R134" s="131">
        <f>SUM(R135:R137)</f>
        <v>0</v>
      </c>
      <c r="T134" s="132">
        <f>SUM(T135:T137)</f>
        <v>0</v>
      </c>
      <c r="AR134" s="126" t="s">
        <v>141</v>
      </c>
      <c r="AT134" s="133" t="s">
        <v>79</v>
      </c>
      <c r="AU134" s="133" t="s">
        <v>85</v>
      </c>
      <c r="AY134" s="126" t="s">
        <v>126</v>
      </c>
      <c r="BK134" s="134">
        <f>SUM(BK135:BK137)</f>
        <v>0</v>
      </c>
    </row>
    <row r="135" spans="2:65" s="1" customFormat="1" ht="16.5" customHeight="1">
      <c r="B135" s="28"/>
      <c r="C135" s="135" t="s">
        <v>149</v>
      </c>
      <c r="D135" s="135" t="s">
        <v>127</v>
      </c>
      <c r="E135" s="136" t="s">
        <v>150</v>
      </c>
      <c r="F135" s="137" t="s">
        <v>101</v>
      </c>
      <c r="G135" s="138" t="s">
        <v>145</v>
      </c>
      <c r="H135" s="139">
        <v>1</v>
      </c>
      <c r="I135" s="140"/>
      <c r="J135" s="141">
        <f>ROUND(I135*H135,2)</f>
        <v>0</v>
      </c>
      <c r="K135" s="142"/>
      <c r="L135" s="28"/>
      <c r="M135" s="143" t="s">
        <v>1</v>
      </c>
      <c r="N135" s="106" t="s">
        <v>45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146</v>
      </c>
      <c r="AT135" s="146" t="s">
        <v>127</v>
      </c>
      <c r="AU135" s="146" t="s">
        <v>87</v>
      </c>
      <c r="AY135" s="13" t="s">
        <v>126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3" t="s">
        <v>85</v>
      </c>
      <c r="BK135" s="147">
        <f>ROUND(I135*H135,2)</f>
        <v>0</v>
      </c>
      <c r="BL135" s="13" t="s">
        <v>146</v>
      </c>
      <c r="BM135" s="146" t="s">
        <v>151</v>
      </c>
    </row>
    <row r="136" spans="2:65" s="1" customFormat="1" ht="16.5" customHeight="1">
      <c r="B136" s="28"/>
      <c r="C136" s="135" t="s">
        <v>152</v>
      </c>
      <c r="D136" s="135" t="s">
        <v>127</v>
      </c>
      <c r="E136" s="136" t="s">
        <v>153</v>
      </c>
      <c r="F136" s="137" t="s">
        <v>154</v>
      </c>
      <c r="G136" s="138" t="s">
        <v>145</v>
      </c>
      <c r="H136" s="139">
        <v>1</v>
      </c>
      <c r="I136" s="140"/>
      <c r="J136" s="141">
        <f>ROUND(I136*H136,2)</f>
        <v>0</v>
      </c>
      <c r="K136" s="142"/>
      <c r="L136" s="28"/>
      <c r="M136" s="143" t="s">
        <v>1</v>
      </c>
      <c r="N136" s="106" t="s">
        <v>45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146</v>
      </c>
      <c r="AT136" s="146" t="s">
        <v>127</v>
      </c>
      <c r="AU136" s="146" t="s">
        <v>87</v>
      </c>
      <c r="AY136" s="13" t="s">
        <v>126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3" t="s">
        <v>85</v>
      </c>
      <c r="BK136" s="147">
        <f>ROUND(I136*H136,2)</f>
        <v>0</v>
      </c>
      <c r="BL136" s="13" t="s">
        <v>146</v>
      </c>
      <c r="BM136" s="146" t="s">
        <v>155</v>
      </c>
    </row>
    <row r="137" spans="2:65" s="1" customFormat="1" ht="16.5" customHeight="1">
      <c r="B137" s="28"/>
      <c r="C137" s="135" t="s">
        <v>156</v>
      </c>
      <c r="D137" s="135" t="s">
        <v>127</v>
      </c>
      <c r="E137" s="136" t="s">
        <v>157</v>
      </c>
      <c r="F137" s="137" t="s">
        <v>158</v>
      </c>
      <c r="G137" s="138" t="s">
        <v>145</v>
      </c>
      <c r="H137" s="139">
        <v>1</v>
      </c>
      <c r="I137" s="140"/>
      <c r="J137" s="141">
        <f>ROUND(I137*H137,2)</f>
        <v>0</v>
      </c>
      <c r="K137" s="142"/>
      <c r="L137" s="28"/>
      <c r="M137" s="150" t="s">
        <v>1</v>
      </c>
      <c r="N137" s="151" t="s">
        <v>45</v>
      </c>
      <c r="O137" s="152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AR137" s="146" t="s">
        <v>146</v>
      </c>
      <c r="AT137" s="146" t="s">
        <v>127</v>
      </c>
      <c r="AU137" s="146" t="s">
        <v>87</v>
      </c>
      <c r="AY137" s="13" t="s">
        <v>126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3" t="s">
        <v>85</v>
      </c>
      <c r="BK137" s="147">
        <f>ROUND(I137*H137,2)</f>
        <v>0</v>
      </c>
      <c r="BL137" s="13" t="s">
        <v>146</v>
      </c>
      <c r="BM137" s="146" t="s">
        <v>159</v>
      </c>
    </row>
    <row r="138" spans="2:65" s="1" customFormat="1" ht="6.95" customHeight="1"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28"/>
    </row>
  </sheetData>
  <sheetProtection algorithmName="SHA-512" hashValue="urORyAyQkuY70iCBEaltGpr5Sh5LpivRwfFqETWHgVrC/Q0ELwPP5zzcU/QNEu8sZrTaBDC1pFxYbPST0uDoOA==" saltValue="pwWj6N/4f6U+KQd/mgRx7051Tir4xASAKoz8IQx+ewssHNKgd4zVRstJ+5ilPpuiTCjFBhp5m7z0jMx8Hx+DFA==" spinCount="100000" sheet="1" objects="1" scenarios="1" formatColumns="0" formatRows="0" autoFilter="0"/>
  <autoFilter ref="C125:K137" xr:uid="{00000000-0009-0000-0000-000001000000}"/>
  <mergeCells count="11">
    <mergeCell ref="L2:V2"/>
    <mergeCell ref="D103:F103"/>
    <mergeCell ref="D104:F104"/>
    <mergeCell ref="D105:F105"/>
    <mergeCell ref="D106:F106"/>
    <mergeCell ref="E118:H118"/>
    <mergeCell ref="E7:H7"/>
    <mergeCell ref="E16:H16"/>
    <mergeCell ref="E25:H25"/>
    <mergeCell ref="E85:H85"/>
    <mergeCell ref="D102:F10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3a80716cac6155caa621280ed8265d91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22baa060315645372c8e2e1edaad12d3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E9E9B6-BDF3-4CFB-9FEE-9D7B7A784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744d7-b7d2-47ac-8879-e5385efed730"/>
    <ds:schemaRef ds:uri="193c07b0-bec8-415c-85a1-5a72904ae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6E2053-6B99-4500-B9A9-571AF78403E3}">
  <ds:schemaRefs>
    <ds:schemaRef ds:uri="http://schemas.microsoft.com/office/2006/metadata/properties"/>
    <ds:schemaRef ds:uri="http://schemas.microsoft.com/office/infopath/2007/PartnerControls"/>
    <ds:schemaRef ds:uri="193c07b0-bec8-415c-85a1-5a72904ae79e"/>
    <ds:schemaRef ds:uri="172744d7-b7d2-47ac-8879-e5385efed730"/>
  </ds:schemaRefs>
</ds:datastoreItem>
</file>

<file path=customXml/itemProps3.xml><?xml version="1.0" encoding="utf-8"?>
<ds:datastoreItem xmlns:ds="http://schemas.openxmlformats.org/officeDocument/2006/customXml" ds:itemID="{75A7EEBC-596A-4DD2-B944-A110D9DF85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24_005 - Enviromentální u...</vt:lpstr>
      <vt:lpstr>'24_005 - Enviromentální u...'!Názvy_tisku</vt:lpstr>
      <vt:lpstr>'Rekapitulace stavby'!Názvy_tisku</vt:lpstr>
      <vt:lpstr>'24_005 - Enviromentální 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OMIS-KROSS\omis</dc:creator>
  <cp:lastModifiedBy>Irena Kříbková</cp:lastModifiedBy>
  <dcterms:created xsi:type="dcterms:W3CDTF">2025-11-27T06:03:36Z</dcterms:created>
  <dcterms:modified xsi:type="dcterms:W3CDTF">2025-12-12T08:53:47Z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